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citacao-7\a1\Pregões\Pregões 2024\PE 51-2024 - SISTEMA DE GESTÃO PÚBLICA\PE 51-2024 - SISTEMA DE GESTÃO PÚBLICA\"/>
    </mc:Choice>
  </mc:AlternateContent>
  <xr:revisionPtr revIDLastSave="0" documentId="13_ncr:1_{5892563E-85AC-45F5-8DB0-5F09CE1EE40A}" xr6:coauthVersionLast="47" xr6:coauthVersionMax="47" xr10:uidLastSave="{00000000-0000-0000-0000-000000000000}"/>
  <bookViews>
    <workbookView xWindow="-120" yWindow="-120" windowWidth="29040" windowHeight="15840" xr2:uid="{8429B93F-3B65-4088-9447-97FF36509C98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0" i="1" l="1"/>
  <c r="D99" i="1"/>
  <c r="D98" i="1"/>
  <c r="D104" i="1"/>
  <c r="D94" i="1"/>
  <c r="D95" i="1" s="1"/>
  <c r="D103" i="1" s="1"/>
  <c r="D93" i="1"/>
  <c r="D92" i="1"/>
  <c r="F34" i="1"/>
  <c r="F33" i="1"/>
  <c r="G32" i="1"/>
  <c r="D107" i="1" l="1"/>
  <c r="G33" i="1"/>
  <c r="D129" i="1"/>
  <c r="D136" i="1"/>
  <c r="D135" i="1"/>
  <c r="D134" i="1"/>
  <c r="D137" i="1" s="1"/>
  <c r="B81" i="1"/>
  <c r="B82" i="1" s="1"/>
  <c r="B83" i="1" s="1"/>
  <c r="B84" i="1" s="1"/>
  <c r="B85" i="1" s="1"/>
  <c r="B86" i="1" s="1"/>
  <c r="B87" i="1" s="1"/>
  <c r="B88" i="1" s="1"/>
  <c r="B70" i="1"/>
  <c r="B71" i="1" s="1"/>
  <c r="B72" i="1" s="1"/>
  <c r="B73" i="1" s="1"/>
  <c r="B74" i="1" s="1"/>
  <c r="B75" i="1" s="1"/>
  <c r="B76" i="1" s="1"/>
  <c r="B77" i="1" s="1"/>
  <c r="G70" i="1"/>
  <c r="G71" i="1"/>
  <c r="G72" i="1"/>
  <c r="G73" i="1"/>
  <c r="G74" i="1"/>
  <c r="G75" i="1"/>
  <c r="G76" i="1"/>
  <c r="G77" i="1"/>
  <c r="G69" i="1"/>
  <c r="B38" i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4" i="1"/>
  <c r="G2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D128" i="1" l="1"/>
  <c r="D131" i="1" s="1"/>
  <c r="D130" i="1" l="1"/>
</calcChain>
</file>

<file path=xl/sharedStrings.xml><?xml version="1.0" encoding="utf-8"?>
<sst xmlns="http://schemas.openxmlformats.org/spreadsheetml/2006/main" count="214" uniqueCount="74">
  <si>
    <t>Tipo</t>
  </si>
  <si>
    <t>Quant</t>
  </si>
  <si>
    <t xml:space="preserve">Mensal </t>
  </si>
  <si>
    <t xml:space="preserve">Administração e Receitas </t>
  </si>
  <si>
    <t>Portal do Cidadão</t>
  </si>
  <si>
    <t>ITBI Online</t>
  </si>
  <si>
    <t xml:space="preserve">Assistência Social </t>
  </si>
  <si>
    <t xml:space="preserve">Aplicativo de Mobilidade </t>
  </si>
  <si>
    <t>Almoxarifado</t>
  </si>
  <si>
    <t xml:space="preserve">Contabilidade Publica </t>
  </si>
  <si>
    <t xml:space="preserve">Declaração de ISS Digital </t>
  </si>
  <si>
    <t xml:space="preserve">Gestão Ambiental </t>
  </si>
  <si>
    <t xml:space="preserve">Gestão da Educação </t>
  </si>
  <si>
    <t>Gestão de Pessoal e Folha de Pagamento</t>
  </si>
  <si>
    <t xml:space="preserve">Portal do Servidor </t>
  </si>
  <si>
    <t xml:space="preserve">Atendimento ao E social </t>
  </si>
  <si>
    <t xml:space="preserve">Gestão da Saúde Publica </t>
  </si>
  <si>
    <t xml:space="preserve">Informações Automatizadas </t>
  </si>
  <si>
    <t xml:space="preserve">Licitações e Contratos </t>
  </si>
  <si>
    <t>Atendimento ao Licitacon</t>
  </si>
  <si>
    <t xml:space="preserve">Pregão Eletrônico </t>
  </si>
  <si>
    <t xml:space="preserve">Nota Fiscal Eletrônica </t>
  </si>
  <si>
    <t xml:space="preserve">Lei de Diretriz orçamentária </t>
  </si>
  <si>
    <t xml:space="preserve">Lei Orçamentária anual </t>
  </si>
  <si>
    <t xml:space="preserve">Plano Plurianual </t>
  </si>
  <si>
    <t xml:space="preserve">Patrimônio Público </t>
  </si>
  <si>
    <t xml:space="preserve">Responsabilidade Fiscal </t>
  </si>
  <si>
    <t xml:space="preserve">Indicadores de Gestão </t>
  </si>
  <si>
    <t xml:space="preserve">Tesouraria e Fluxo Monetário </t>
  </si>
  <si>
    <t>Transparência Brasil / eSIC</t>
  </si>
  <si>
    <t xml:space="preserve">Protocolo eletrônico </t>
  </si>
  <si>
    <t xml:space="preserve">Provimento de Datacenter </t>
  </si>
  <si>
    <t>Hora</t>
  </si>
  <si>
    <t>Implantação</t>
  </si>
  <si>
    <t xml:space="preserve">Assistencia Social </t>
  </si>
  <si>
    <t xml:space="preserve">Patrimonio Publico </t>
  </si>
  <si>
    <t>Sistemas / Serviços-  PREFEITURA MUNICIPAL</t>
  </si>
  <si>
    <t xml:space="preserve">Implantações-  PREFEITURA MUNICIPAL </t>
  </si>
  <si>
    <t>Lei Orçamentária anual</t>
  </si>
  <si>
    <t>Sistemas-  CÂMARA DE VEREADORES</t>
  </si>
  <si>
    <t>Implantação-  CÂMARA DE VEREADORES</t>
  </si>
  <si>
    <t xml:space="preserve">Total </t>
  </si>
  <si>
    <t>Valor de Referência Mensal</t>
  </si>
  <si>
    <t>Resumo da Estimativa de Preços - PREFEITURA</t>
  </si>
  <si>
    <t xml:space="preserve">Valor de Referência para Implantação </t>
  </si>
  <si>
    <t>Valor Anual - 12 meses - (Mensalidades+Implantações)</t>
  </si>
  <si>
    <t>Valor Global - 60 meses-  (Mensalidades+Implantações)</t>
  </si>
  <si>
    <t>Lote</t>
  </si>
  <si>
    <t>Itens</t>
  </si>
  <si>
    <t>Processo Digitais -Com Assinatura 
Eletrônicas Digitais Nativas</t>
  </si>
  <si>
    <t>Serviço técnico de capacitação continuada 
(02 vaga de curso por mês )</t>
  </si>
  <si>
    <t xml:space="preserve">Processo Digitais (Com Assinatura Eletrônicas
 Digitais Nativas) </t>
  </si>
  <si>
    <t>Resumo da Estimativa de Preços - Câmara de Vereadores</t>
  </si>
  <si>
    <t>Valor de 
Referência 
Mensal</t>
  </si>
  <si>
    <t>Valor de 
Referência
para 05 anos</t>
  </si>
  <si>
    <t xml:space="preserve"> Valor de
Referência
Mensal 
(não se aplica) </t>
  </si>
  <si>
    <t>Valor de 
Referência para Implantação</t>
  </si>
  <si>
    <t>Valor de 
Referência 
Mensal (não 
se aplica)</t>
  </si>
  <si>
    <t xml:space="preserve">Serviços de Atendimento técnico eventual (sob demanda) </t>
  </si>
  <si>
    <t>Serviço de Acompanhamento Técnico Permanente (3 Agendas Mensais-8 horas 
por agenda )</t>
  </si>
  <si>
    <t>Quantidade</t>
  </si>
  <si>
    <t>Resumo dos Valores para Prefeitura Municipal</t>
  </si>
  <si>
    <t>Totais (R$)</t>
  </si>
  <si>
    <t>Valor global para os serviços eventuais</t>
  </si>
  <si>
    <t xml:space="preserve">Valor total de implantação </t>
  </si>
  <si>
    <t xml:space="preserve">Resumo dos Valores para Camara de Vereadores </t>
  </si>
  <si>
    <t xml:space="preserve">Valor Global (Camara de Vereadores) </t>
  </si>
  <si>
    <t xml:space="preserve">Resumo dos Valores totais do Projeto </t>
  </si>
  <si>
    <t xml:space="preserve">Valor Global (Prefeitura) </t>
  </si>
  <si>
    <t xml:space="preserve">Resumo Valor total Global da Licitação </t>
  </si>
  <si>
    <t>Valor Global da Licitação (Global PM + Global CV)</t>
  </si>
  <si>
    <t>Valor total da mensalidade da mensalidade 
(Licença de uso)</t>
  </si>
  <si>
    <t xml:space="preserve">Valor Global (Prefeitura) (mensalidades+serviços 
eventuais+implantações) </t>
  </si>
  <si>
    <t>Valor total da mensalidade da mensalidde 
(Licença de uso e Serviços Mensais)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</si>
</sst>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3" borderId="1" xfId="0" applyFont="1" applyFill="1" applyBorder="1"/>
    <xf numFmtId="0" fontId="1" fillId="3" borderId="1" xfId="0" applyFont="1" applyFill="1" applyBorder="1" applyAlignment="1">
      <alignment horizontal="left" inden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 wrapText="1" indent="1"/>
    </xf>
    <xf numFmtId="4" fontId="2" fillId="0" borderId="1" xfId="0" applyNumberFormat="1" applyFont="1" applyBorder="1"/>
    <xf numFmtId="0" fontId="2" fillId="0" borderId="1" xfId="0" applyFont="1" applyBorder="1" applyAlignment="1">
      <alignment horizontal="left" indent="1"/>
    </xf>
    <xf numFmtId="0" fontId="2" fillId="3" borderId="1" xfId="0" applyFont="1" applyFill="1" applyBorder="1"/>
    <xf numFmtId="0" fontId="4" fillId="2" borderId="1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/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1" fillId="4" borderId="1" xfId="0" applyFont="1" applyFill="1" applyBorder="1" applyAlignment="1">
      <alignment horizontal="left" indent="1"/>
    </xf>
    <xf numFmtId="0" fontId="1" fillId="4" borderId="1" xfId="0" applyFont="1" applyFill="1" applyBorder="1" applyAlignment="1">
      <alignment horizontal="right"/>
    </xf>
    <xf numFmtId="0" fontId="2" fillId="0" borderId="0" xfId="0" applyFont="1" applyAlignment="1">
      <alignment horizontal="left" indent="1"/>
    </xf>
    <xf numFmtId="4" fontId="2" fillId="0" borderId="0" xfId="0" applyNumberFormat="1" applyFont="1"/>
    <xf numFmtId="4" fontId="1" fillId="0" borderId="1" xfId="0" applyNumberFormat="1" applyFont="1" applyBorder="1"/>
    <xf numFmtId="4" fontId="2" fillId="0" borderId="3" xfId="0" applyNumberFormat="1" applyFont="1" applyBorder="1"/>
    <xf numFmtId="0" fontId="2" fillId="0" borderId="4" xfId="0" applyFont="1" applyBorder="1" applyAlignment="1">
      <alignment horizontal="left" indent="1"/>
    </xf>
    <xf numFmtId="0" fontId="2" fillId="0" borderId="5" xfId="0" applyFont="1" applyBorder="1"/>
    <xf numFmtId="4" fontId="4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/>
    </xf>
    <xf numFmtId="1" fontId="1" fillId="3" borderId="1" xfId="0" applyNumberFormat="1" applyFont="1" applyFill="1" applyBorder="1"/>
    <xf numFmtId="1" fontId="4" fillId="2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2" fillId="0" borderId="0" xfId="0" applyNumberFormat="1" applyFont="1"/>
    <xf numFmtId="44" fontId="2" fillId="0" borderId="1" xfId="0" applyNumberFormat="1" applyFont="1" applyBorder="1"/>
    <xf numFmtId="4" fontId="1" fillId="3" borderId="1" xfId="0" applyNumberFormat="1" applyFont="1" applyFill="1" applyBorder="1" applyAlignment="1">
      <alignment wrapText="1"/>
    </xf>
    <xf numFmtId="4" fontId="1" fillId="3" borderId="1" xfId="0" applyNumberFormat="1" applyFont="1" applyFill="1" applyBorder="1" applyAlignment="1">
      <alignment horizontal="right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0" fillId="5" borderId="1" xfId="0" applyNumberFormat="1" applyFill="1" applyBorder="1"/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3" borderId="1" xfId="0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4" fontId="0" fillId="6" borderId="0" xfId="0" applyNumberForma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B022E-6B8B-43B8-9C75-1F22003F72EA}">
  <dimension ref="A1:H137"/>
  <sheetViews>
    <sheetView tabSelected="1" workbookViewId="0">
      <selection activeCell="I106" sqref="I106"/>
    </sheetView>
  </sheetViews>
  <sheetFormatPr defaultRowHeight="12.75" x14ac:dyDescent="0.2"/>
  <cols>
    <col min="1" max="1" width="4.5703125" style="3" bestFit="1" customWidth="1"/>
    <col min="2" max="2" width="4.85546875" style="3" bestFit="1" customWidth="1"/>
    <col min="3" max="3" width="47.5703125" style="17" bestFit="1" customWidth="1"/>
    <col min="4" max="4" width="11.28515625" style="3" bestFit="1" customWidth="1"/>
    <col min="5" max="5" width="5.85546875" style="29" bestFit="1" customWidth="1"/>
    <col min="6" max="6" width="10.140625" style="18" bestFit="1" customWidth="1"/>
    <col min="7" max="7" width="12.42578125" style="18" bestFit="1" customWidth="1"/>
    <col min="8" max="8" width="9.85546875" style="3" bestFit="1" customWidth="1"/>
    <col min="9" max="16384" width="9.140625" style="3"/>
  </cols>
  <sheetData>
    <row r="1" spans="1:7" ht="38.25" x14ac:dyDescent="0.2">
      <c r="A1" s="1" t="s">
        <v>47</v>
      </c>
      <c r="B1" s="1" t="s">
        <v>48</v>
      </c>
      <c r="C1" s="2" t="s">
        <v>36</v>
      </c>
      <c r="D1" s="1" t="s">
        <v>0</v>
      </c>
      <c r="E1" s="26" t="s">
        <v>1</v>
      </c>
      <c r="F1" s="31" t="s">
        <v>53</v>
      </c>
      <c r="G1" s="32" t="s">
        <v>54</v>
      </c>
    </row>
    <row r="2" spans="1:7" ht="25.5" x14ac:dyDescent="0.2">
      <c r="A2" s="36">
        <v>1</v>
      </c>
      <c r="B2" s="4">
        <v>1</v>
      </c>
      <c r="C2" s="5" t="s">
        <v>49</v>
      </c>
      <c r="D2" s="4" t="s">
        <v>2</v>
      </c>
      <c r="E2" s="11">
        <v>60</v>
      </c>
      <c r="F2" s="6">
        <v>14158.68</v>
      </c>
      <c r="G2" s="6">
        <f>E2*F2</f>
        <v>849520.8</v>
      </c>
    </row>
    <row r="3" spans="1:7" x14ac:dyDescent="0.2">
      <c r="A3" s="36"/>
      <c r="B3" s="4">
        <f>B2+1</f>
        <v>2</v>
      </c>
      <c r="C3" s="7" t="s">
        <v>3</v>
      </c>
      <c r="D3" s="4" t="s">
        <v>2</v>
      </c>
      <c r="E3" s="11">
        <v>60</v>
      </c>
      <c r="F3" s="6">
        <v>4055.31</v>
      </c>
      <c r="G3" s="6">
        <f t="shared" ref="G3:G34" si="0">E3*F3</f>
        <v>243318.6</v>
      </c>
    </row>
    <row r="4" spans="1:7" x14ac:dyDescent="0.2">
      <c r="A4" s="36"/>
      <c r="B4" s="4">
        <f t="shared" ref="B4:B34" si="1">B3+1</f>
        <v>3</v>
      </c>
      <c r="C4" s="7" t="s">
        <v>4</v>
      </c>
      <c r="D4" s="4" t="s">
        <v>2</v>
      </c>
      <c r="E4" s="11">
        <v>60</v>
      </c>
      <c r="F4" s="6">
        <v>1168.31</v>
      </c>
      <c r="G4" s="6">
        <f t="shared" si="0"/>
        <v>70098.599999999991</v>
      </c>
    </row>
    <row r="5" spans="1:7" x14ac:dyDescent="0.2">
      <c r="A5" s="36"/>
      <c r="B5" s="4">
        <f t="shared" si="1"/>
        <v>4</v>
      </c>
      <c r="C5" s="7" t="s">
        <v>5</v>
      </c>
      <c r="D5" s="4" t="s">
        <v>2</v>
      </c>
      <c r="E5" s="11">
        <v>60</v>
      </c>
      <c r="F5" s="6">
        <v>1428.71</v>
      </c>
      <c r="G5" s="6">
        <f t="shared" si="0"/>
        <v>85722.6</v>
      </c>
    </row>
    <row r="6" spans="1:7" x14ac:dyDescent="0.2">
      <c r="A6" s="36"/>
      <c r="B6" s="4">
        <f t="shared" si="1"/>
        <v>5</v>
      </c>
      <c r="C6" s="7" t="s">
        <v>6</v>
      </c>
      <c r="D6" s="4" t="s">
        <v>2</v>
      </c>
      <c r="E6" s="11">
        <v>60</v>
      </c>
      <c r="F6" s="6">
        <v>1943.06</v>
      </c>
      <c r="G6" s="6">
        <f t="shared" si="0"/>
        <v>116583.59999999999</v>
      </c>
    </row>
    <row r="7" spans="1:7" x14ac:dyDescent="0.2">
      <c r="A7" s="36"/>
      <c r="B7" s="4">
        <f t="shared" si="1"/>
        <v>6</v>
      </c>
      <c r="C7" s="7" t="s">
        <v>7</v>
      </c>
      <c r="D7" s="4" t="s">
        <v>2</v>
      </c>
      <c r="E7" s="11">
        <v>60</v>
      </c>
      <c r="F7" s="6">
        <v>1240.79</v>
      </c>
      <c r="G7" s="6">
        <f t="shared" si="0"/>
        <v>74447.399999999994</v>
      </c>
    </row>
    <row r="8" spans="1:7" x14ac:dyDescent="0.2">
      <c r="A8" s="36"/>
      <c r="B8" s="4">
        <f t="shared" si="1"/>
        <v>7</v>
      </c>
      <c r="C8" s="7" t="s">
        <v>8</v>
      </c>
      <c r="D8" s="4" t="s">
        <v>2</v>
      </c>
      <c r="E8" s="11">
        <v>60</v>
      </c>
      <c r="F8" s="6">
        <v>668.49</v>
      </c>
      <c r="G8" s="6">
        <f t="shared" si="0"/>
        <v>40109.4</v>
      </c>
    </row>
    <row r="9" spans="1:7" x14ac:dyDescent="0.2">
      <c r="A9" s="36"/>
      <c r="B9" s="4">
        <f t="shared" si="1"/>
        <v>8</v>
      </c>
      <c r="C9" s="7" t="s">
        <v>9</v>
      </c>
      <c r="D9" s="4" t="s">
        <v>2</v>
      </c>
      <c r="E9" s="11">
        <v>60</v>
      </c>
      <c r="F9" s="6">
        <v>3716.92</v>
      </c>
      <c r="G9" s="6">
        <f t="shared" si="0"/>
        <v>223015.2</v>
      </c>
    </row>
    <row r="10" spans="1:7" x14ac:dyDescent="0.2">
      <c r="A10" s="36"/>
      <c r="B10" s="4">
        <f t="shared" si="1"/>
        <v>9</v>
      </c>
      <c r="C10" s="7" t="s">
        <v>10</v>
      </c>
      <c r="D10" s="4" t="s">
        <v>2</v>
      </c>
      <c r="E10" s="11">
        <v>60</v>
      </c>
      <c r="F10" s="6">
        <v>3830.9</v>
      </c>
      <c r="G10" s="6">
        <f t="shared" si="0"/>
        <v>229854</v>
      </c>
    </row>
    <row r="11" spans="1:7" x14ac:dyDescent="0.2">
      <c r="A11" s="36"/>
      <c r="B11" s="4">
        <f t="shared" si="1"/>
        <v>10</v>
      </c>
      <c r="C11" s="7" t="s">
        <v>11</v>
      </c>
      <c r="D11" s="4" t="s">
        <v>2</v>
      </c>
      <c r="E11" s="11">
        <v>60</v>
      </c>
      <c r="F11" s="6">
        <v>1919</v>
      </c>
      <c r="G11" s="6">
        <f t="shared" si="0"/>
        <v>115140</v>
      </c>
    </row>
    <row r="12" spans="1:7" x14ac:dyDescent="0.2">
      <c r="A12" s="36"/>
      <c r="B12" s="4">
        <f t="shared" si="1"/>
        <v>11</v>
      </c>
      <c r="C12" s="7" t="s">
        <v>12</v>
      </c>
      <c r="D12" s="4" t="s">
        <v>2</v>
      </c>
      <c r="E12" s="11">
        <v>60</v>
      </c>
      <c r="F12" s="6">
        <v>9416.99</v>
      </c>
      <c r="G12" s="6">
        <f t="shared" si="0"/>
        <v>565019.4</v>
      </c>
    </row>
    <row r="13" spans="1:7" x14ac:dyDescent="0.2">
      <c r="A13" s="36"/>
      <c r="B13" s="4">
        <f t="shared" si="1"/>
        <v>12</v>
      </c>
      <c r="C13" s="7" t="s">
        <v>13</v>
      </c>
      <c r="D13" s="4" t="s">
        <v>2</v>
      </c>
      <c r="E13" s="11">
        <v>60</v>
      </c>
      <c r="F13" s="6">
        <v>3865.31</v>
      </c>
      <c r="G13" s="6">
        <f t="shared" si="0"/>
        <v>231918.6</v>
      </c>
    </row>
    <row r="14" spans="1:7" x14ac:dyDescent="0.2">
      <c r="A14" s="36"/>
      <c r="B14" s="4">
        <f t="shared" si="1"/>
        <v>13</v>
      </c>
      <c r="C14" s="7" t="s">
        <v>14</v>
      </c>
      <c r="D14" s="4" t="s">
        <v>2</v>
      </c>
      <c r="E14" s="11">
        <v>60</v>
      </c>
      <c r="F14" s="6">
        <v>638</v>
      </c>
      <c r="G14" s="6">
        <f t="shared" si="0"/>
        <v>38280</v>
      </c>
    </row>
    <row r="15" spans="1:7" x14ac:dyDescent="0.2">
      <c r="A15" s="36"/>
      <c r="B15" s="4">
        <f t="shared" si="1"/>
        <v>14</v>
      </c>
      <c r="C15" s="7" t="s">
        <v>15</v>
      </c>
      <c r="D15" s="4" t="s">
        <v>2</v>
      </c>
      <c r="E15" s="11">
        <v>60</v>
      </c>
      <c r="F15" s="6">
        <v>1543.2</v>
      </c>
      <c r="G15" s="6">
        <f t="shared" si="0"/>
        <v>92592</v>
      </c>
    </row>
    <row r="16" spans="1:7" x14ac:dyDescent="0.2">
      <c r="A16" s="36"/>
      <c r="B16" s="4">
        <f t="shared" si="1"/>
        <v>15</v>
      </c>
      <c r="C16" s="7" t="s">
        <v>16</v>
      </c>
      <c r="D16" s="4" t="s">
        <v>2</v>
      </c>
      <c r="E16" s="11">
        <v>60</v>
      </c>
      <c r="F16" s="6">
        <v>22349.75</v>
      </c>
      <c r="G16" s="6">
        <f t="shared" si="0"/>
        <v>1340985</v>
      </c>
    </row>
    <row r="17" spans="1:7" x14ac:dyDescent="0.2">
      <c r="A17" s="36"/>
      <c r="B17" s="4">
        <f t="shared" si="1"/>
        <v>16</v>
      </c>
      <c r="C17" s="7" t="s">
        <v>17</v>
      </c>
      <c r="D17" s="4" t="s">
        <v>2</v>
      </c>
      <c r="E17" s="11">
        <v>60</v>
      </c>
      <c r="F17" s="6">
        <v>388.67</v>
      </c>
      <c r="G17" s="6">
        <f t="shared" si="0"/>
        <v>23320.2</v>
      </c>
    </row>
    <row r="18" spans="1:7" x14ac:dyDescent="0.2">
      <c r="A18" s="36"/>
      <c r="B18" s="4">
        <f t="shared" si="1"/>
        <v>17</v>
      </c>
      <c r="C18" s="7" t="s">
        <v>18</v>
      </c>
      <c r="D18" s="4" t="s">
        <v>2</v>
      </c>
      <c r="E18" s="11">
        <v>60</v>
      </c>
      <c r="F18" s="6">
        <v>2808.52</v>
      </c>
      <c r="G18" s="6">
        <f t="shared" si="0"/>
        <v>168511.2</v>
      </c>
    </row>
    <row r="19" spans="1:7" x14ac:dyDescent="0.2">
      <c r="A19" s="36"/>
      <c r="B19" s="4">
        <f t="shared" si="1"/>
        <v>18</v>
      </c>
      <c r="C19" s="7" t="s">
        <v>19</v>
      </c>
      <c r="D19" s="4" t="s">
        <v>2</v>
      </c>
      <c r="E19" s="11">
        <v>60</v>
      </c>
      <c r="F19" s="6">
        <v>525.42999999999995</v>
      </c>
      <c r="G19" s="6">
        <f t="shared" si="0"/>
        <v>31525.799999999996</v>
      </c>
    </row>
    <row r="20" spans="1:7" x14ac:dyDescent="0.2">
      <c r="A20" s="36"/>
      <c r="B20" s="4">
        <f t="shared" si="1"/>
        <v>19</v>
      </c>
      <c r="C20" s="7" t="s">
        <v>20</v>
      </c>
      <c r="D20" s="4" t="s">
        <v>2</v>
      </c>
      <c r="E20" s="11">
        <v>60</v>
      </c>
      <c r="F20" s="6">
        <v>763.33</v>
      </c>
      <c r="G20" s="6">
        <f t="shared" si="0"/>
        <v>45799.8</v>
      </c>
    </row>
    <row r="21" spans="1:7" x14ac:dyDescent="0.2">
      <c r="A21" s="36"/>
      <c r="B21" s="4">
        <f t="shared" si="1"/>
        <v>20</v>
      </c>
      <c r="C21" s="7" t="s">
        <v>21</v>
      </c>
      <c r="D21" s="4" t="s">
        <v>2</v>
      </c>
      <c r="E21" s="11">
        <v>60</v>
      </c>
      <c r="F21" s="6">
        <v>6290.29</v>
      </c>
      <c r="G21" s="6">
        <f t="shared" si="0"/>
        <v>377417.4</v>
      </c>
    </row>
    <row r="22" spans="1:7" x14ac:dyDescent="0.2">
      <c r="A22" s="36"/>
      <c r="B22" s="4">
        <f t="shared" si="1"/>
        <v>21</v>
      </c>
      <c r="C22" s="7" t="s">
        <v>22</v>
      </c>
      <c r="D22" s="4" t="s">
        <v>2</v>
      </c>
      <c r="E22" s="11">
        <v>60</v>
      </c>
      <c r="F22" s="6">
        <v>433.52</v>
      </c>
      <c r="G22" s="6">
        <f t="shared" si="0"/>
        <v>26011.199999999997</v>
      </c>
    </row>
    <row r="23" spans="1:7" x14ac:dyDescent="0.2">
      <c r="A23" s="36"/>
      <c r="B23" s="4">
        <f t="shared" si="1"/>
        <v>22</v>
      </c>
      <c r="C23" s="7" t="s">
        <v>23</v>
      </c>
      <c r="D23" s="4" t="s">
        <v>2</v>
      </c>
      <c r="E23" s="11">
        <v>60</v>
      </c>
      <c r="F23" s="6">
        <v>433.52</v>
      </c>
      <c r="G23" s="6">
        <f t="shared" si="0"/>
        <v>26011.199999999997</v>
      </c>
    </row>
    <row r="24" spans="1:7" x14ac:dyDescent="0.2">
      <c r="A24" s="36"/>
      <c r="B24" s="4">
        <f t="shared" si="1"/>
        <v>23</v>
      </c>
      <c r="C24" s="7" t="s">
        <v>24</v>
      </c>
      <c r="D24" s="4" t="s">
        <v>2</v>
      </c>
      <c r="E24" s="11">
        <v>60</v>
      </c>
      <c r="F24" s="6">
        <v>473.52</v>
      </c>
      <c r="G24" s="6">
        <f t="shared" si="0"/>
        <v>28411.199999999997</v>
      </c>
    </row>
    <row r="25" spans="1:7" x14ac:dyDescent="0.2">
      <c r="A25" s="36"/>
      <c r="B25" s="4">
        <f t="shared" si="1"/>
        <v>24</v>
      </c>
      <c r="C25" s="7" t="s">
        <v>25</v>
      </c>
      <c r="D25" s="4" t="s">
        <v>2</v>
      </c>
      <c r="E25" s="11">
        <v>60</v>
      </c>
      <c r="F25" s="6">
        <v>1159.07</v>
      </c>
      <c r="G25" s="6">
        <f t="shared" si="0"/>
        <v>69544.2</v>
      </c>
    </row>
    <row r="26" spans="1:7" x14ac:dyDescent="0.2">
      <c r="A26" s="36"/>
      <c r="B26" s="4">
        <f t="shared" si="1"/>
        <v>25</v>
      </c>
      <c r="C26" s="7" t="s">
        <v>26</v>
      </c>
      <c r="D26" s="4" t="s">
        <v>2</v>
      </c>
      <c r="E26" s="11">
        <v>60</v>
      </c>
      <c r="F26" s="6">
        <v>524.66999999999996</v>
      </c>
      <c r="G26" s="6">
        <f t="shared" si="0"/>
        <v>31480.199999999997</v>
      </c>
    </row>
    <row r="27" spans="1:7" x14ac:dyDescent="0.2">
      <c r="A27" s="36"/>
      <c r="B27" s="4">
        <f t="shared" si="1"/>
        <v>26</v>
      </c>
      <c r="C27" s="7" t="s">
        <v>27</v>
      </c>
      <c r="D27" s="4" t="s">
        <v>2</v>
      </c>
      <c r="E27" s="11">
        <v>60</v>
      </c>
      <c r="F27" s="6">
        <v>964.07</v>
      </c>
      <c r="G27" s="6">
        <f t="shared" si="0"/>
        <v>57844.200000000004</v>
      </c>
    </row>
    <row r="28" spans="1:7" x14ac:dyDescent="0.2">
      <c r="A28" s="36"/>
      <c r="B28" s="4">
        <f t="shared" si="1"/>
        <v>27</v>
      </c>
      <c r="C28" s="7" t="s">
        <v>28</v>
      </c>
      <c r="D28" s="4" t="s">
        <v>2</v>
      </c>
      <c r="E28" s="11">
        <v>60</v>
      </c>
      <c r="F28" s="6">
        <v>911.37</v>
      </c>
      <c r="G28" s="6">
        <f t="shared" si="0"/>
        <v>54682.2</v>
      </c>
    </row>
    <row r="29" spans="1:7" x14ac:dyDescent="0.2">
      <c r="A29" s="36"/>
      <c r="B29" s="4">
        <f t="shared" si="1"/>
        <v>28</v>
      </c>
      <c r="C29" s="7" t="s">
        <v>29</v>
      </c>
      <c r="D29" s="4" t="s">
        <v>2</v>
      </c>
      <c r="E29" s="11">
        <v>60</v>
      </c>
      <c r="F29" s="6">
        <v>1165.56</v>
      </c>
      <c r="G29" s="6">
        <f t="shared" si="0"/>
        <v>69933.599999999991</v>
      </c>
    </row>
    <row r="30" spans="1:7" x14ac:dyDescent="0.2">
      <c r="A30" s="36"/>
      <c r="B30" s="4">
        <f t="shared" si="1"/>
        <v>29</v>
      </c>
      <c r="C30" s="7" t="s">
        <v>30</v>
      </c>
      <c r="D30" s="4" t="s">
        <v>2</v>
      </c>
      <c r="E30" s="11">
        <v>60</v>
      </c>
      <c r="F30" s="6">
        <v>2465.67</v>
      </c>
      <c r="G30" s="6">
        <f t="shared" si="0"/>
        <v>147940.20000000001</v>
      </c>
    </row>
    <row r="31" spans="1:7" x14ac:dyDescent="0.2">
      <c r="A31" s="36"/>
      <c r="B31" s="4">
        <f t="shared" si="1"/>
        <v>30</v>
      </c>
      <c r="C31" s="7" t="s">
        <v>31</v>
      </c>
      <c r="D31" s="4" t="s">
        <v>2</v>
      </c>
      <c r="E31" s="11">
        <v>60</v>
      </c>
      <c r="F31" s="6">
        <v>10969.92</v>
      </c>
      <c r="G31" s="6">
        <f t="shared" si="0"/>
        <v>658195.19999999995</v>
      </c>
    </row>
    <row r="32" spans="1:7" ht="25.5" x14ac:dyDescent="0.2">
      <c r="A32" s="36"/>
      <c r="B32" s="4">
        <f t="shared" si="1"/>
        <v>31</v>
      </c>
      <c r="C32" s="5" t="s">
        <v>58</v>
      </c>
      <c r="D32" s="4" t="s">
        <v>32</v>
      </c>
      <c r="E32" s="11">
        <v>200</v>
      </c>
      <c r="F32" s="6">
        <v>247.33</v>
      </c>
      <c r="G32" s="30">
        <f>E32*F32</f>
        <v>49466</v>
      </c>
    </row>
    <row r="33" spans="1:8" ht="38.25" x14ac:dyDescent="0.2">
      <c r="A33" s="36"/>
      <c r="B33" s="4">
        <f t="shared" si="1"/>
        <v>32</v>
      </c>
      <c r="C33" s="5" t="s">
        <v>59</v>
      </c>
      <c r="D33" s="4" t="s">
        <v>60</v>
      </c>
      <c r="E33" s="11">
        <v>90</v>
      </c>
      <c r="F33" s="6">
        <f>F32*8</f>
        <v>1978.64</v>
      </c>
      <c r="G33" s="6">
        <f t="shared" si="0"/>
        <v>178077.6</v>
      </c>
    </row>
    <row r="34" spans="1:8" ht="25.5" x14ac:dyDescent="0.2">
      <c r="A34" s="36"/>
      <c r="B34" s="4">
        <f t="shared" si="1"/>
        <v>33</v>
      </c>
      <c r="C34" s="5" t="s">
        <v>50</v>
      </c>
      <c r="D34" s="4" t="s">
        <v>60</v>
      </c>
      <c r="E34" s="11">
        <v>120</v>
      </c>
      <c r="F34" s="6">
        <f>(F32*8)</f>
        <v>1978.64</v>
      </c>
      <c r="G34" s="6">
        <f t="shared" si="0"/>
        <v>237436.80000000002</v>
      </c>
      <c r="H34" s="18"/>
    </row>
    <row r="35" spans="1:8" ht="15" customHeight="1" x14ac:dyDescent="0.2">
      <c r="A35" s="36"/>
      <c r="B35" s="33"/>
      <c r="C35" s="34"/>
      <c r="D35" s="34"/>
      <c r="E35" s="34"/>
      <c r="F35" s="34"/>
      <c r="G35" s="35"/>
    </row>
    <row r="36" spans="1:8" ht="63.75" x14ac:dyDescent="0.2">
      <c r="A36" s="36"/>
      <c r="B36" s="8"/>
      <c r="C36" s="9" t="s">
        <v>37</v>
      </c>
      <c r="D36" s="10" t="s">
        <v>0</v>
      </c>
      <c r="E36" s="27" t="s">
        <v>1</v>
      </c>
      <c r="F36" s="23" t="s">
        <v>55</v>
      </c>
      <c r="G36" s="23" t="s">
        <v>56</v>
      </c>
    </row>
    <row r="37" spans="1:8" ht="25.5" x14ac:dyDescent="0.2">
      <c r="A37" s="36"/>
      <c r="B37" s="11">
        <v>34</v>
      </c>
      <c r="C37" s="12" t="s">
        <v>51</v>
      </c>
      <c r="D37" s="13" t="s">
        <v>33</v>
      </c>
      <c r="E37" s="28">
        <v>1</v>
      </c>
      <c r="F37" s="25">
        <v>0</v>
      </c>
      <c r="G37" s="24">
        <v>12000</v>
      </c>
    </row>
    <row r="38" spans="1:8" x14ac:dyDescent="0.2">
      <c r="A38" s="36"/>
      <c r="B38" s="11">
        <f>B37+1</f>
        <v>35</v>
      </c>
      <c r="C38" s="14" t="s">
        <v>3</v>
      </c>
      <c r="D38" s="13" t="s">
        <v>33</v>
      </c>
      <c r="E38" s="28">
        <v>1</v>
      </c>
      <c r="F38" s="25">
        <v>0</v>
      </c>
      <c r="G38" s="24">
        <v>9291.67</v>
      </c>
    </row>
    <row r="39" spans="1:8" x14ac:dyDescent="0.2">
      <c r="A39" s="36"/>
      <c r="B39" s="11">
        <f t="shared" ref="B39:B66" si="2">B38+1</f>
        <v>36</v>
      </c>
      <c r="C39" s="14" t="s">
        <v>4</v>
      </c>
      <c r="D39" s="13" t="s">
        <v>33</v>
      </c>
      <c r="E39" s="28">
        <v>1</v>
      </c>
      <c r="F39" s="25">
        <v>0</v>
      </c>
      <c r="G39" s="24">
        <v>3207.03</v>
      </c>
    </row>
    <row r="40" spans="1:8" x14ac:dyDescent="0.2">
      <c r="A40" s="36"/>
      <c r="B40" s="11">
        <f t="shared" si="2"/>
        <v>37</v>
      </c>
      <c r="C40" s="14" t="s">
        <v>5</v>
      </c>
      <c r="D40" s="13" t="s">
        <v>33</v>
      </c>
      <c r="E40" s="28">
        <v>1</v>
      </c>
      <c r="F40" s="25">
        <v>0</v>
      </c>
      <c r="G40" s="24">
        <v>3163.34</v>
      </c>
    </row>
    <row r="41" spans="1:8" x14ac:dyDescent="0.2">
      <c r="A41" s="36"/>
      <c r="B41" s="11">
        <f t="shared" si="2"/>
        <v>38</v>
      </c>
      <c r="C41" s="14" t="s">
        <v>34</v>
      </c>
      <c r="D41" s="13" t="s">
        <v>33</v>
      </c>
      <c r="E41" s="28">
        <v>1</v>
      </c>
      <c r="F41" s="25">
        <v>0</v>
      </c>
      <c r="G41" s="24">
        <v>5050</v>
      </c>
    </row>
    <row r="42" spans="1:8" x14ac:dyDescent="0.2">
      <c r="A42" s="36"/>
      <c r="B42" s="11">
        <f t="shared" si="2"/>
        <v>39</v>
      </c>
      <c r="C42" s="14" t="s">
        <v>7</v>
      </c>
      <c r="D42" s="13" t="s">
        <v>33</v>
      </c>
      <c r="E42" s="28">
        <v>1</v>
      </c>
      <c r="F42" s="25">
        <v>0</v>
      </c>
      <c r="G42" s="24">
        <v>2650</v>
      </c>
    </row>
    <row r="43" spans="1:8" x14ac:dyDescent="0.2">
      <c r="A43" s="36"/>
      <c r="B43" s="11">
        <f t="shared" si="2"/>
        <v>40</v>
      </c>
      <c r="C43" s="14" t="s">
        <v>8</v>
      </c>
      <c r="D43" s="13" t="s">
        <v>33</v>
      </c>
      <c r="E43" s="28">
        <v>1</v>
      </c>
      <c r="F43" s="25">
        <v>0</v>
      </c>
      <c r="G43" s="24">
        <v>2083.33</v>
      </c>
    </row>
    <row r="44" spans="1:8" x14ac:dyDescent="0.2">
      <c r="A44" s="36"/>
      <c r="B44" s="11">
        <f t="shared" si="2"/>
        <v>41</v>
      </c>
      <c r="C44" s="14" t="s">
        <v>9</v>
      </c>
      <c r="D44" s="13" t="s">
        <v>33</v>
      </c>
      <c r="E44" s="28">
        <v>1</v>
      </c>
      <c r="F44" s="25">
        <v>0</v>
      </c>
      <c r="G44" s="24">
        <v>9825</v>
      </c>
    </row>
    <row r="45" spans="1:8" x14ac:dyDescent="0.2">
      <c r="A45" s="36"/>
      <c r="B45" s="11">
        <f t="shared" si="2"/>
        <v>42</v>
      </c>
      <c r="C45" s="14" t="s">
        <v>10</v>
      </c>
      <c r="D45" s="13" t="s">
        <v>33</v>
      </c>
      <c r="E45" s="28">
        <v>1</v>
      </c>
      <c r="F45" s="25">
        <v>0</v>
      </c>
      <c r="G45" s="24">
        <v>3350</v>
      </c>
    </row>
    <row r="46" spans="1:8" x14ac:dyDescent="0.2">
      <c r="A46" s="36"/>
      <c r="B46" s="11">
        <f t="shared" si="2"/>
        <v>43</v>
      </c>
      <c r="C46" s="14" t="s">
        <v>11</v>
      </c>
      <c r="D46" s="13" t="s">
        <v>33</v>
      </c>
      <c r="E46" s="28">
        <v>1</v>
      </c>
      <c r="F46" s="25">
        <v>0</v>
      </c>
      <c r="G46" s="24">
        <v>7878.58</v>
      </c>
    </row>
    <row r="47" spans="1:8" x14ac:dyDescent="0.2">
      <c r="A47" s="36"/>
      <c r="B47" s="11">
        <f t="shared" si="2"/>
        <v>44</v>
      </c>
      <c r="C47" s="14" t="s">
        <v>12</v>
      </c>
      <c r="D47" s="13" t="s">
        <v>33</v>
      </c>
      <c r="E47" s="28">
        <v>1</v>
      </c>
      <c r="F47" s="25">
        <v>0</v>
      </c>
      <c r="G47" s="24">
        <v>19705.09</v>
      </c>
    </row>
    <row r="48" spans="1:8" x14ac:dyDescent="0.2">
      <c r="A48" s="36"/>
      <c r="B48" s="11">
        <f t="shared" si="2"/>
        <v>45</v>
      </c>
      <c r="C48" s="14" t="s">
        <v>13</v>
      </c>
      <c r="D48" s="13" t="s">
        <v>33</v>
      </c>
      <c r="E48" s="28">
        <v>1</v>
      </c>
      <c r="F48" s="25">
        <v>0</v>
      </c>
      <c r="G48" s="24">
        <v>6268.75</v>
      </c>
    </row>
    <row r="49" spans="1:7" x14ac:dyDescent="0.2">
      <c r="A49" s="36"/>
      <c r="B49" s="11">
        <f t="shared" si="2"/>
        <v>46</v>
      </c>
      <c r="C49" s="14" t="s">
        <v>14</v>
      </c>
      <c r="D49" s="13" t="s">
        <v>33</v>
      </c>
      <c r="E49" s="28">
        <v>1</v>
      </c>
      <c r="F49" s="25">
        <v>0</v>
      </c>
      <c r="G49" s="24">
        <v>2222</v>
      </c>
    </row>
    <row r="50" spans="1:7" x14ac:dyDescent="0.2">
      <c r="A50" s="36"/>
      <c r="B50" s="11">
        <f t="shared" si="2"/>
        <v>47</v>
      </c>
      <c r="C50" s="14" t="s">
        <v>15</v>
      </c>
      <c r="D50" s="13" t="s">
        <v>33</v>
      </c>
      <c r="E50" s="28">
        <v>1</v>
      </c>
      <c r="F50" s="25">
        <v>0</v>
      </c>
      <c r="G50" s="24">
        <v>1717.5</v>
      </c>
    </row>
    <row r="51" spans="1:7" x14ac:dyDescent="0.2">
      <c r="A51" s="36"/>
      <c r="B51" s="11">
        <f t="shared" si="2"/>
        <v>48</v>
      </c>
      <c r="C51" s="14" t="s">
        <v>16</v>
      </c>
      <c r="D51" s="13" t="s">
        <v>33</v>
      </c>
      <c r="E51" s="28">
        <v>1</v>
      </c>
      <c r="F51" s="25">
        <v>0</v>
      </c>
      <c r="G51" s="24">
        <v>25451.25</v>
      </c>
    </row>
    <row r="52" spans="1:7" x14ac:dyDescent="0.2">
      <c r="A52" s="36"/>
      <c r="B52" s="11">
        <f t="shared" si="2"/>
        <v>49</v>
      </c>
      <c r="C52" s="14" t="s">
        <v>17</v>
      </c>
      <c r="D52" s="13" t="s">
        <v>33</v>
      </c>
      <c r="E52" s="28">
        <v>1</v>
      </c>
      <c r="F52" s="25">
        <v>0</v>
      </c>
      <c r="G52" s="24">
        <v>2562.5</v>
      </c>
    </row>
    <row r="53" spans="1:7" x14ac:dyDescent="0.2">
      <c r="A53" s="36"/>
      <c r="B53" s="11">
        <f t="shared" si="2"/>
        <v>50</v>
      </c>
      <c r="C53" s="14" t="s">
        <v>18</v>
      </c>
      <c r="D53" s="13" t="s">
        <v>33</v>
      </c>
      <c r="E53" s="28">
        <v>1</v>
      </c>
      <c r="F53" s="25">
        <v>0</v>
      </c>
      <c r="G53" s="24">
        <v>2250</v>
      </c>
    </row>
    <row r="54" spans="1:7" x14ac:dyDescent="0.2">
      <c r="A54" s="36"/>
      <c r="B54" s="11">
        <f t="shared" si="2"/>
        <v>51</v>
      </c>
      <c r="C54" s="14" t="s">
        <v>19</v>
      </c>
      <c r="D54" s="13" t="s">
        <v>33</v>
      </c>
      <c r="E54" s="28">
        <v>1</v>
      </c>
      <c r="F54" s="25">
        <v>0</v>
      </c>
      <c r="G54" s="24">
        <v>1000</v>
      </c>
    </row>
    <row r="55" spans="1:7" x14ac:dyDescent="0.2">
      <c r="A55" s="36"/>
      <c r="B55" s="11">
        <f t="shared" si="2"/>
        <v>52</v>
      </c>
      <c r="C55" s="14" t="s">
        <v>20</v>
      </c>
      <c r="D55" s="13" t="s">
        <v>33</v>
      </c>
      <c r="E55" s="28">
        <v>1</v>
      </c>
      <c r="F55" s="25">
        <v>0</v>
      </c>
      <c r="G55" s="24">
        <v>1250</v>
      </c>
    </row>
    <row r="56" spans="1:7" x14ac:dyDescent="0.2">
      <c r="A56" s="36"/>
      <c r="B56" s="11">
        <f t="shared" si="2"/>
        <v>53</v>
      </c>
      <c r="C56" s="14" t="s">
        <v>21</v>
      </c>
      <c r="D56" s="13" t="s">
        <v>33</v>
      </c>
      <c r="E56" s="28">
        <v>1</v>
      </c>
      <c r="F56" s="25">
        <v>0</v>
      </c>
      <c r="G56" s="24">
        <v>4833.33</v>
      </c>
    </row>
    <row r="57" spans="1:7" x14ac:dyDescent="0.2">
      <c r="A57" s="36"/>
      <c r="B57" s="11">
        <f t="shared" si="2"/>
        <v>54</v>
      </c>
      <c r="C57" s="14" t="s">
        <v>22</v>
      </c>
      <c r="D57" s="13" t="s">
        <v>33</v>
      </c>
      <c r="E57" s="28">
        <v>1</v>
      </c>
      <c r="F57" s="25">
        <v>0</v>
      </c>
      <c r="G57" s="24">
        <v>942.92</v>
      </c>
    </row>
    <row r="58" spans="1:7" x14ac:dyDescent="0.2">
      <c r="A58" s="36"/>
      <c r="B58" s="11">
        <f t="shared" si="2"/>
        <v>55</v>
      </c>
      <c r="C58" s="14" t="s">
        <v>23</v>
      </c>
      <c r="D58" s="13" t="s">
        <v>33</v>
      </c>
      <c r="E58" s="28">
        <v>1</v>
      </c>
      <c r="F58" s="25">
        <v>0</v>
      </c>
      <c r="G58" s="24">
        <v>930.42</v>
      </c>
    </row>
    <row r="59" spans="1:7" x14ac:dyDescent="0.2">
      <c r="A59" s="36"/>
      <c r="B59" s="11">
        <f t="shared" si="2"/>
        <v>56</v>
      </c>
      <c r="C59" s="14" t="s">
        <v>24</v>
      </c>
      <c r="D59" s="13" t="s">
        <v>33</v>
      </c>
      <c r="E59" s="28">
        <v>1</v>
      </c>
      <c r="F59" s="25">
        <v>0</v>
      </c>
      <c r="G59" s="24">
        <v>1055.42</v>
      </c>
    </row>
    <row r="60" spans="1:7" x14ac:dyDescent="0.2">
      <c r="A60" s="36"/>
      <c r="B60" s="11">
        <f t="shared" si="2"/>
        <v>57</v>
      </c>
      <c r="C60" s="14" t="s">
        <v>35</v>
      </c>
      <c r="D60" s="13" t="s">
        <v>33</v>
      </c>
      <c r="E60" s="28">
        <v>1</v>
      </c>
      <c r="F60" s="25">
        <v>0</v>
      </c>
      <c r="G60" s="24">
        <v>2750</v>
      </c>
    </row>
    <row r="61" spans="1:7" x14ac:dyDescent="0.2">
      <c r="A61" s="36"/>
      <c r="B61" s="11">
        <f t="shared" si="2"/>
        <v>58</v>
      </c>
      <c r="C61" s="14" t="s">
        <v>26</v>
      </c>
      <c r="D61" s="13" t="s">
        <v>33</v>
      </c>
      <c r="E61" s="28">
        <v>1</v>
      </c>
      <c r="F61" s="25">
        <v>0</v>
      </c>
      <c r="G61" s="24">
        <v>1250</v>
      </c>
    </row>
    <row r="62" spans="1:7" x14ac:dyDescent="0.2">
      <c r="A62" s="36"/>
      <c r="B62" s="11">
        <f t="shared" si="2"/>
        <v>59</v>
      </c>
      <c r="C62" s="14" t="s">
        <v>27</v>
      </c>
      <c r="D62" s="13" t="s">
        <v>33</v>
      </c>
      <c r="E62" s="28">
        <v>1</v>
      </c>
      <c r="F62" s="25">
        <v>0</v>
      </c>
      <c r="G62" s="24">
        <v>2025</v>
      </c>
    </row>
    <row r="63" spans="1:7" x14ac:dyDescent="0.2">
      <c r="A63" s="36"/>
      <c r="B63" s="11">
        <f t="shared" si="2"/>
        <v>60</v>
      </c>
      <c r="C63" s="14" t="s">
        <v>28</v>
      </c>
      <c r="D63" s="13" t="s">
        <v>33</v>
      </c>
      <c r="E63" s="28">
        <v>1</v>
      </c>
      <c r="F63" s="25">
        <v>0</v>
      </c>
      <c r="G63" s="24">
        <v>2520.83</v>
      </c>
    </row>
    <row r="64" spans="1:7" x14ac:dyDescent="0.2">
      <c r="A64" s="36"/>
      <c r="B64" s="11">
        <f t="shared" si="2"/>
        <v>61</v>
      </c>
      <c r="C64" s="14" t="s">
        <v>29</v>
      </c>
      <c r="D64" s="13" t="s">
        <v>33</v>
      </c>
      <c r="E64" s="28">
        <v>1</v>
      </c>
      <c r="F64" s="25">
        <v>0</v>
      </c>
      <c r="G64" s="24">
        <v>1000</v>
      </c>
    </row>
    <row r="65" spans="1:7" x14ac:dyDescent="0.2">
      <c r="A65" s="36"/>
      <c r="B65" s="11">
        <f t="shared" si="2"/>
        <v>62</v>
      </c>
      <c r="C65" s="14" t="s">
        <v>30</v>
      </c>
      <c r="D65" s="13" t="s">
        <v>33</v>
      </c>
      <c r="E65" s="28">
        <v>1</v>
      </c>
      <c r="F65" s="25">
        <v>0</v>
      </c>
      <c r="G65" s="24">
        <v>2250</v>
      </c>
    </row>
    <row r="66" spans="1:7" x14ac:dyDescent="0.2">
      <c r="A66" s="36"/>
      <c r="B66" s="11">
        <f t="shared" si="2"/>
        <v>63</v>
      </c>
      <c r="C66" s="14" t="s">
        <v>31</v>
      </c>
      <c r="D66" s="13" t="s">
        <v>33</v>
      </c>
      <c r="E66" s="28">
        <v>1</v>
      </c>
      <c r="F66" s="25">
        <v>0</v>
      </c>
      <c r="G66" s="24">
        <v>2546.88</v>
      </c>
    </row>
    <row r="67" spans="1:7" x14ac:dyDescent="0.2">
      <c r="A67" s="36"/>
      <c r="B67" s="37"/>
      <c r="C67" s="38"/>
      <c r="D67" s="38"/>
      <c r="E67" s="38"/>
      <c r="F67" s="38"/>
      <c r="G67" s="39"/>
    </row>
    <row r="68" spans="1:7" ht="38.25" x14ac:dyDescent="0.2">
      <c r="A68" s="36"/>
      <c r="B68" s="11"/>
      <c r="C68" s="9" t="s">
        <v>39</v>
      </c>
      <c r="D68" s="10" t="s">
        <v>0</v>
      </c>
      <c r="E68" s="27" t="s">
        <v>1</v>
      </c>
      <c r="F68" s="31" t="s">
        <v>53</v>
      </c>
      <c r="G68" s="32" t="s">
        <v>54</v>
      </c>
    </row>
    <row r="69" spans="1:7" x14ac:dyDescent="0.2">
      <c r="A69" s="36"/>
      <c r="B69" s="11">
        <v>64</v>
      </c>
      <c r="C69" s="14" t="s">
        <v>9</v>
      </c>
      <c r="D69" s="13" t="s">
        <v>2</v>
      </c>
      <c r="E69" s="28">
        <v>60</v>
      </c>
      <c r="F69" s="25">
        <v>1498.58</v>
      </c>
      <c r="G69" s="24">
        <f>E69*F69</f>
        <v>89914.799999999988</v>
      </c>
    </row>
    <row r="70" spans="1:7" x14ac:dyDescent="0.2">
      <c r="A70" s="36"/>
      <c r="B70" s="11">
        <f>B69+1</f>
        <v>65</v>
      </c>
      <c r="C70" s="14" t="s">
        <v>13</v>
      </c>
      <c r="D70" s="13" t="s">
        <v>2</v>
      </c>
      <c r="E70" s="28">
        <v>60</v>
      </c>
      <c r="F70" s="25">
        <v>1462.42</v>
      </c>
      <c r="G70" s="24">
        <f t="shared" ref="G70:G77" si="3">E70*F70</f>
        <v>87745.200000000012</v>
      </c>
    </row>
    <row r="71" spans="1:7" x14ac:dyDescent="0.2">
      <c r="A71" s="36"/>
      <c r="B71" s="11">
        <f t="shared" ref="B71:B77" si="4">B70+1</f>
        <v>66</v>
      </c>
      <c r="C71" s="14" t="s">
        <v>15</v>
      </c>
      <c r="D71" s="13" t="s">
        <v>2</v>
      </c>
      <c r="E71" s="28">
        <v>60</v>
      </c>
      <c r="F71" s="25">
        <v>842.4</v>
      </c>
      <c r="G71" s="24">
        <f t="shared" si="3"/>
        <v>50544</v>
      </c>
    </row>
    <row r="72" spans="1:7" x14ac:dyDescent="0.2">
      <c r="A72" s="36"/>
      <c r="B72" s="11">
        <f t="shared" si="4"/>
        <v>67</v>
      </c>
      <c r="C72" s="14" t="s">
        <v>17</v>
      </c>
      <c r="D72" s="13" t="s">
        <v>2</v>
      </c>
      <c r="E72" s="28">
        <v>60</v>
      </c>
      <c r="F72" s="25">
        <v>499.63</v>
      </c>
      <c r="G72" s="24">
        <f t="shared" si="3"/>
        <v>29977.8</v>
      </c>
    </row>
    <row r="73" spans="1:7" x14ac:dyDescent="0.2">
      <c r="A73" s="36"/>
      <c r="B73" s="11">
        <f t="shared" si="4"/>
        <v>68</v>
      </c>
      <c r="C73" s="14" t="s">
        <v>38</v>
      </c>
      <c r="D73" s="13" t="s">
        <v>2</v>
      </c>
      <c r="E73" s="28">
        <v>60</v>
      </c>
      <c r="F73" s="25">
        <v>442.43</v>
      </c>
      <c r="G73" s="24">
        <f t="shared" si="3"/>
        <v>26545.8</v>
      </c>
    </row>
    <row r="74" spans="1:7" x14ac:dyDescent="0.2">
      <c r="A74" s="36"/>
      <c r="B74" s="11">
        <f t="shared" si="4"/>
        <v>69</v>
      </c>
      <c r="C74" s="14" t="s">
        <v>25</v>
      </c>
      <c r="D74" s="13" t="s">
        <v>2</v>
      </c>
      <c r="E74" s="28">
        <v>60</v>
      </c>
      <c r="F74" s="25">
        <v>781.75</v>
      </c>
      <c r="G74" s="24">
        <f t="shared" si="3"/>
        <v>46905</v>
      </c>
    </row>
    <row r="75" spans="1:7" x14ac:dyDescent="0.2">
      <c r="A75" s="36"/>
      <c r="B75" s="11">
        <f t="shared" si="4"/>
        <v>70</v>
      </c>
      <c r="C75" s="14" t="s">
        <v>26</v>
      </c>
      <c r="D75" s="13" t="s">
        <v>2</v>
      </c>
      <c r="E75" s="28">
        <v>60</v>
      </c>
      <c r="F75" s="25">
        <v>491.17</v>
      </c>
      <c r="G75" s="24">
        <f t="shared" si="3"/>
        <v>29470.2</v>
      </c>
    </row>
    <row r="76" spans="1:7" x14ac:dyDescent="0.2">
      <c r="A76" s="36"/>
      <c r="B76" s="11">
        <f t="shared" si="4"/>
        <v>71</v>
      </c>
      <c r="C76" s="14" t="s">
        <v>29</v>
      </c>
      <c r="D76" s="13" t="s">
        <v>2</v>
      </c>
      <c r="E76" s="28">
        <v>60</v>
      </c>
      <c r="F76" s="25">
        <v>803.36</v>
      </c>
      <c r="G76" s="24">
        <f t="shared" si="3"/>
        <v>48201.599999999999</v>
      </c>
    </row>
    <row r="77" spans="1:7" x14ac:dyDescent="0.2">
      <c r="A77" s="36"/>
      <c r="B77" s="11">
        <f t="shared" si="4"/>
        <v>72</v>
      </c>
      <c r="C77" s="14" t="s">
        <v>31</v>
      </c>
      <c r="D77" s="13" t="s">
        <v>2</v>
      </c>
      <c r="E77" s="28">
        <v>60</v>
      </c>
      <c r="F77" s="25">
        <v>3482.48</v>
      </c>
      <c r="G77" s="24">
        <f t="shared" si="3"/>
        <v>208948.8</v>
      </c>
    </row>
    <row r="78" spans="1:7" x14ac:dyDescent="0.2">
      <c r="A78" s="36"/>
      <c r="B78" s="40"/>
      <c r="C78" s="41"/>
      <c r="D78" s="41"/>
      <c r="E78" s="41"/>
      <c r="F78" s="41"/>
      <c r="G78" s="42"/>
    </row>
    <row r="79" spans="1:7" ht="63.75" x14ac:dyDescent="0.2">
      <c r="A79" s="36"/>
      <c r="B79" s="4"/>
      <c r="C79" s="9" t="s">
        <v>40</v>
      </c>
      <c r="D79" s="10" t="s">
        <v>0</v>
      </c>
      <c r="E79" s="27" t="s">
        <v>1</v>
      </c>
      <c r="F79" s="31" t="s">
        <v>57</v>
      </c>
      <c r="G79" s="23" t="s">
        <v>56</v>
      </c>
    </row>
    <row r="80" spans="1:7" x14ac:dyDescent="0.2">
      <c r="A80" s="36"/>
      <c r="B80" s="4">
        <v>73</v>
      </c>
      <c r="C80" s="14" t="s">
        <v>9</v>
      </c>
      <c r="D80" s="13" t="s">
        <v>33</v>
      </c>
      <c r="E80" s="28">
        <v>1</v>
      </c>
      <c r="F80" s="25">
        <v>0</v>
      </c>
      <c r="G80" s="24">
        <v>11916.67</v>
      </c>
    </row>
    <row r="81" spans="1:7" x14ac:dyDescent="0.2">
      <c r="A81" s="36"/>
      <c r="B81" s="4">
        <f>B80+1</f>
        <v>74</v>
      </c>
      <c r="C81" s="14" t="s">
        <v>13</v>
      </c>
      <c r="D81" s="13" t="s">
        <v>33</v>
      </c>
      <c r="E81" s="28">
        <v>1</v>
      </c>
      <c r="F81" s="25">
        <v>0</v>
      </c>
      <c r="G81" s="24">
        <v>9701.07</v>
      </c>
    </row>
    <row r="82" spans="1:7" x14ac:dyDescent="0.2">
      <c r="A82" s="36"/>
      <c r="B82" s="4">
        <f t="shared" ref="B82:B88" si="5">B81+1</f>
        <v>75</v>
      </c>
      <c r="C82" s="14" t="s">
        <v>15</v>
      </c>
      <c r="D82" s="13" t="s">
        <v>33</v>
      </c>
      <c r="E82" s="28">
        <v>1</v>
      </c>
      <c r="F82" s="25">
        <v>0</v>
      </c>
      <c r="G82" s="24">
        <v>2833.33</v>
      </c>
    </row>
    <row r="83" spans="1:7" x14ac:dyDescent="0.2">
      <c r="A83" s="36"/>
      <c r="B83" s="4">
        <f t="shared" si="5"/>
        <v>76</v>
      </c>
      <c r="C83" s="14" t="s">
        <v>17</v>
      </c>
      <c r="D83" s="13" t="s">
        <v>33</v>
      </c>
      <c r="E83" s="28">
        <v>1</v>
      </c>
      <c r="F83" s="25">
        <v>0</v>
      </c>
      <c r="G83" s="24">
        <v>1750</v>
      </c>
    </row>
    <row r="84" spans="1:7" x14ac:dyDescent="0.2">
      <c r="A84" s="36"/>
      <c r="B84" s="4">
        <f t="shared" si="5"/>
        <v>77</v>
      </c>
      <c r="C84" s="14" t="s">
        <v>38</v>
      </c>
      <c r="D84" s="13" t="s">
        <v>33</v>
      </c>
      <c r="E84" s="28">
        <v>1</v>
      </c>
      <c r="F84" s="25">
        <v>0</v>
      </c>
      <c r="G84" s="24">
        <v>2266.67</v>
      </c>
    </row>
    <row r="85" spans="1:7" x14ac:dyDescent="0.2">
      <c r="A85" s="36"/>
      <c r="B85" s="4">
        <f t="shared" si="5"/>
        <v>78</v>
      </c>
      <c r="C85" s="14" t="s">
        <v>25</v>
      </c>
      <c r="D85" s="13" t="s">
        <v>33</v>
      </c>
      <c r="E85" s="28">
        <v>1</v>
      </c>
      <c r="F85" s="25">
        <v>0</v>
      </c>
      <c r="G85" s="24">
        <v>5108.25</v>
      </c>
    </row>
    <row r="86" spans="1:7" x14ac:dyDescent="0.2">
      <c r="A86" s="36"/>
      <c r="B86" s="4">
        <f t="shared" si="5"/>
        <v>79</v>
      </c>
      <c r="C86" s="14" t="s">
        <v>26</v>
      </c>
      <c r="D86" s="13" t="s">
        <v>33</v>
      </c>
      <c r="E86" s="28">
        <v>1</v>
      </c>
      <c r="F86" s="25">
        <v>0</v>
      </c>
      <c r="G86" s="24">
        <v>2333.33</v>
      </c>
    </row>
    <row r="87" spans="1:7" x14ac:dyDescent="0.2">
      <c r="A87" s="36"/>
      <c r="B87" s="4">
        <f t="shared" si="5"/>
        <v>80</v>
      </c>
      <c r="C87" s="14" t="s">
        <v>29</v>
      </c>
      <c r="D87" s="13" t="s">
        <v>33</v>
      </c>
      <c r="E87" s="28">
        <v>1</v>
      </c>
      <c r="F87" s="25">
        <v>0</v>
      </c>
      <c r="G87" s="24">
        <v>1833.33</v>
      </c>
    </row>
    <row r="88" spans="1:7" x14ac:dyDescent="0.2">
      <c r="A88" s="36"/>
      <c r="B88" s="4">
        <f t="shared" si="5"/>
        <v>81</v>
      </c>
      <c r="C88" s="14" t="s">
        <v>31</v>
      </c>
      <c r="D88" s="13" t="s">
        <v>33</v>
      </c>
      <c r="E88" s="28">
        <v>1</v>
      </c>
      <c r="F88" s="25">
        <v>0</v>
      </c>
      <c r="G88" s="24">
        <v>2166.67</v>
      </c>
    </row>
    <row r="89" spans="1:7" x14ac:dyDescent="0.2">
      <c r="D89" s="22"/>
    </row>
    <row r="91" spans="1:7" ht="15" x14ac:dyDescent="0.25">
      <c r="C91" s="43" t="s">
        <v>61</v>
      </c>
      <c r="D91" s="44" t="s">
        <v>62</v>
      </c>
      <c r="E91" s="45"/>
    </row>
    <row r="92" spans="1:7" ht="30" x14ac:dyDescent="0.25">
      <c r="C92" s="58" t="s">
        <v>71</v>
      </c>
      <c r="D92" s="47">
        <f>SUM(F2:F31)</f>
        <v>102220.55</v>
      </c>
      <c r="E92" s="48"/>
    </row>
    <row r="93" spans="1:7" ht="15" x14ac:dyDescent="0.25">
      <c r="C93" s="46" t="s">
        <v>63</v>
      </c>
      <c r="D93" s="49">
        <f>SUM(G32:G34)</f>
        <v>464980.4</v>
      </c>
      <c r="E93" s="50"/>
    </row>
    <row r="94" spans="1:7" ht="15" x14ac:dyDescent="0.25">
      <c r="C94" s="46" t="s">
        <v>64</v>
      </c>
      <c r="D94" s="47">
        <f>SUM(G37:G66)</f>
        <v>143030.84</v>
      </c>
      <c r="E94" s="48"/>
    </row>
    <row r="95" spans="1:7" ht="30" x14ac:dyDescent="0.25">
      <c r="C95" s="58" t="s">
        <v>72</v>
      </c>
      <c r="D95" s="47">
        <f>(D92*60)+D94+D93</f>
        <v>6741244.2400000002</v>
      </c>
      <c r="E95" s="48"/>
    </row>
    <row r="96" spans="1:7" ht="15" x14ac:dyDescent="0.25">
      <c r="C96" s="51"/>
      <c r="D96" s="52"/>
      <c r="E96" s="52"/>
    </row>
    <row r="97" spans="3:5" ht="15" x14ac:dyDescent="0.25">
      <c r="C97" s="43" t="s">
        <v>65</v>
      </c>
      <c r="D97" s="44" t="s">
        <v>62</v>
      </c>
      <c r="E97" s="45"/>
    </row>
    <row r="98" spans="3:5" ht="30" x14ac:dyDescent="0.25">
      <c r="C98" s="58" t="s">
        <v>73</v>
      </c>
      <c r="D98" s="47">
        <f xml:space="preserve"> SUM(G69:G77)</f>
        <v>618253.19999999995</v>
      </c>
      <c r="E98" s="48"/>
    </row>
    <row r="99" spans="3:5" ht="15" x14ac:dyDescent="0.25">
      <c r="C99" s="46" t="s">
        <v>64</v>
      </c>
      <c r="D99" s="47">
        <f>SUM(G80:G88)</f>
        <v>39909.32</v>
      </c>
      <c r="E99" s="48"/>
    </row>
    <row r="100" spans="3:5" ht="15" x14ac:dyDescent="0.25">
      <c r="C100" s="46" t="s">
        <v>66</v>
      </c>
      <c r="D100" s="49">
        <f>D98+D99</f>
        <v>658162.5199999999</v>
      </c>
      <c r="E100" s="50"/>
    </row>
    <row r="101" spans="3:5" ht="15" x14ac:dyDescent="0.25">
      <c r="C101" s="51"/>
      <c r="D101" s="52"/>
      <c r="E101" s="52"/>
    </row>
    <row r="102" spans="3:5" ht="15" x14ac:dyDescent="0.25">
      <c r="C102" s="53" t="s">
        <v>67</v>
      </c>
      <c r="D102" s="54" t="s">
        <v>62</v>
      </c>
      <c r="E102" s="55"/>
    </row>
    <row r="103" spans="3:5" ht="15" x14ac:dyDescent="0.25">
      <c r="C103" s="46" t="s">
        <v>68</v>
      </c>
      <c r="D103" s="47">
        <f>D95</f>
        <v>6741244.2400000002</v>
      </c>
      <c r="E103" s="48"/>
    </row>
    <row r="104" spans="3:5" ht="15" x14ac:dyDescent="0.25">
      <c r="C104" s="46" t="s">
        <v>66</v>
      </c>
      <c r="D104" s="49">
        <f>D100</f>
        <v>658162.5199999999</v>
      </c>
      <c r="E104" s="50"/>
    </row>
    <row r="105" spans="3:5" ht="15" x14ac:dyDescent="0.25">
      <c r="C105" s="51"/>
      <c r="D105" s="56"/>
      <c r="E105" s="56"/>
    </row>
    <row r="106" spans="3:5" ht="15" x14ac:dyDescent="0.25">
      <c r="C106" s="53" t="s">
        <v>69</v>
      </c>
      <c r="D106" s="57" t="s">
        <v>62</v>
      </c>
      <c r="E106" s="57"/>
    </row>
    <row r="107" spans="3:5" ht="15" x14ac:dyDescent="0.25">
      <c r="C107" s="46" t="s">
        <v>70</v>
      </c>
      <c r="D107" s="47">
        <f>SUM(D103+D104)</f>
        <v>7399406.7599999998</v>
      </c>
      <c r="E107" s="48"/>
    </row>
    <row r="108" spans="3:5" x14ac:dyDescent="0.2">
      <c r="D108" s="18"/>
    </row>
    <row r="109" spans="3:5" x14ac:dyDescent="0.2">
      <c r="D109" s="18"/>
    </row>
    <row r="127" spans="3:4" x14ac:dyDescent="0.2">
      <c r="C127" s="15" t="s">
        <v>43</v>
      </c>
      <c r="D127" s="16" t="s">
        <v>41</v>
      </c>
    </row>
    <row r="128" spans="3:4" x14ac:dyDescent="0.2">
      <c r="C128" s="7" t="s">
        <v>42</v>
      </c>
      <c r="D128" s="6">
        <f>SUM(F2:F34)</f>
        <v>106425.16</v>
      </c>
    </row>
    <row r="129" spans="3:4" x14ac:dyDescent="0.2">
      <c r="C129" s="7" t="s">
        <v>44</v>
      </c>
      <c r="D129" s="6">
        <f>SUM(G37:G66)</f>
        <v>143030.84</v>
      </c>
    </row>
    <row r="130" spans="3:4" x14ac:dyDescent="0.2">
      <c r="C130" s="7" t="s">
        <v>45</v>
      </c>
      <c r="D130" s="6">
        <f>(D128*12)+D129</f>
        <v>1420132.76</v>
      </c>
    </row>
    <row r="131" spans="3:4" x14ac:dyDescent="0.2">
      <c r="C131" s="7" t="s">
        <v>46</v>
      </c>
      <c r="D131" s="19">
        <f>(D128*60)+D129</f>
        <v>6528540.4400000004</v>
      </c>
    </row>
    <row r="132" spans="3:4" x14ac:dyDescent="0.2">
      <c r="C132" s="21"/>
      <c r="D132" s="20"/>
    </row>
    <row r="133" spans="3:4" x14ac:dyDescent="0.2">
      <c r="C133" s="15" t="s">
        <v>52</v>
      </c>
      <c r="D133" s="16" t="s">
        <v>41</v>
      </c>
    </row>
    <row r="134" spans="3:4" x14ac:dyDescent="0.2">
      <c r="C134" s="7" t="s">
        <v>42</v>
      </c>
      <c r="D134" s="6">
        <f>SUM(F69:F77)</f>
        <v>10304.219999999999</v>
      </c>
    </row>
    <row r="135" spans="3:4" x14ac:dyDescent="0.2">
      <c r="C135" s="7" t="s">
        <v>44</v>
      </c>
      <c r="D135" s="6">
        <f>SUM(G80:G88)</f>
        <v>39909.32</v>
      </c>
    </row>
    <row r="136" spans="3:4" x14ac:dyDescent="0.2">
      <c r="C136" s="7" t="s">
        <v>45</v>
      </c>
      <c r="D136" s="6">
        <f>(D134*12)+D135</f>
        <v>163559.96</v>
      </c>
    </row>
    <row r="137" spans="3:4" x14ac:dyDescent="0.2">
      <c r="C137" s="7" t="s">
        <v>46</v>
      </c>
      <c r="D137" s="19">
        <f>(D134*60)+D135</f>
        <v>658162.5199999999</v>
      </c>
    </row>
  </sheetData>
  <mergeCells count="18">
    <mergeCell ref="D95:E95"/>
    <mergeCell ref="D100:E100"/>
    <mergeCell ref="D104:E104"/>
    <mergeCell ref="D107:E107"/>
    <mergeCell ref="D103:E103"/>
    <mergeCell ref="D106:E106"/>
    <mergeCell ref="D97:E97"/>
    <mergeCell ref="D98:E98"/>
    <mergeCell ref="D99:E99"/>
    <mergeCell ref="D102:E102"/>
    <mergeCell ref="D91:E91"/>
    <mergeCell ref="D92:E92"/>
    <mergeCell ref="D93:E93"/>
    <mergeCell ref="D94:E94"/>
    <mergeCell ref="B35:G35"/>
    <mergeCell ref="A2:A88"/>
    <mergeCell ref="B67:G67"/>
    <mergeCell ref="B78:G78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Cliente</cp:lastModifiedBy>
  <dcterms:created xsi:type="dcterms:W3CDTF">2024-12-05T14:51:27Z</dcterms:created>
  <dcterms:modified xsi:type="dcterms:W3CDTF">2024-12-23T11:04:11Z</dcterms:modified>
</cp:coreProperties>
</file>